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\Documents\Astronomy\Astronomy Presentations\NB75\"/>
    </mc:Choice>
  </mc:AlternateContent>
  <xr:revisionPtr revIDLastSave="0" documentId="13_ncr:1_{99024894-ECF8-4DEF-BEED-BF69405A0A09}" xr6:coauthVersionLast="41" xr6:coauthVersionMax="41" xr10:uidLastSave="{00000000-0000-0000-0000-000000000000}"/>
  <bookViews>
    <workbookView xWindow="-98" yWindow="-98" windowWidth="20715" windowHeight="13276" xr2:uid="{0D614F61-4F3A-4BFE-A926-9F405343812C}"/>
  </bookViews>
  <sheets>
    <sheet name="List" sheetId="1" r:id="rId1"/>
    <sheet name="Stats" sheetId="2" r:id="rId2"/>
  </sheets>
  <definedNames>
    <definedName name="_xlnm._FilterDatabase" localSheetId="0" hidden="1">List!$B$1:$K$77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3" i="1" l="1"/>
  <c r="A4" i="1" s="1"/>
  <c r="A5" i="1" s="1"/>
  <c r="A6" i="1" s="1"/>
  <c r="A7" i="1" s="1"/>
  <c r="A8" i="1" s="1"/>
  <c r="B7" i="2" l="1"/>
  <c r="B8" i="2"/>
  <c r="B16" i="2"/>
  <c r="B15" i="2"/>
  <c r="B14" i="2"/>
  <c r="B13" i="2"/>
  <c r="B12" i="2"/>
  <c r="B11" i="2"/>
  <c r="B10" i="2"/>
  <c r="B9" i="2"/>
  <c r="B4" i="2"/>
  <c r="B3" i="2"/>
  <c r="B2" i="2"/>
  <c r="B1" i="2"/>
  <c r="B5" i="2" l="1"/>
  <c r="B18" i="2"/>
  <c r="J77" i="1"/>
</calcChain>
</file>

<file path=xl/sharedStrings.xml><?xml version="1.0" encoding="utf-8"?>
<sst xmlns="http://schemas.openxmlformats.org/spreadsheetml/2006/main" count="587" uniqueCount="435">
  <si>
    <t>Con</t>
  </si>
  <si>
    <t>RA (Ap)</t>
  </si>
  <si>
    <t>Dec (Ap)</t>
  </si>
  <si>
    <t>Mag</t>
  </si>
  <si>
    <t>Size</t>
  </si>
  <si>
    <t>Difficulty</t>
  </si>
  <si>
    <t>M 31</t>
  </si>
  <si>
    <t>And</t>
  </si>
  <si>
    <t>2.6°x 1.1°</t>
  </si>
  <si>
    <t>ET Cluster</t>
  </si>
  <si>
    <t>Cas</t>
  </si>
  <si>
    <t>20.0'</t>
  </si>
  <si>
    <t>M 103</t>
  </si>
  <si>
    <t>5.0'</t>
  </si>
  <si>
    <t>M 33</t>
  </si>
  <si>
    <t>Tri</t>
  </si>
  <si>
    <t>61.7'x 36.3'</t>
  </si>
  <si>
    <t>NGC 663</t>
  </si>
  <si>
    <t>14.0'</t>
  </si>
  <si>
    <t>Per</t>
  </si>
  <si>
    <t>18.0'</t>
  </si>
  <si>
    <t>M 34</t>
  </si>
  <si>
    <t>35.0'</t>
  </si>
  <si>
    <t>Collinder 39</t>
  </si>
  <si>
    <t>5.0°</t>
  </si>
  <si>
    <t>M 45</t>
  </si>
  <si>
    <t>Tau</t>
  </si>
  <si>
    <t>120.0'</t>
  </si>
  <si>
    <t>Cam</t>
  </si>
  <si>
    <t>8.0'</t>
  </si>
  <si>
    <t>NGC 1528</t>
  </si>
  <si>
    <t>16.0'</t>
  </si>
  <si>
    <t>NGC 1545</t>
  </si>
  <si>
    <t>+50°17'56"</t>
  </si>
  <si>
    <t>Hyades</t>
  </si>
  <si>
    <t>5.5°</t>
  </si>
  <si>
    <t>NGC 1647</t>
  </si>
  <si>
    <t>+19°08'49"</t>
  </si>
  <si>
    <t>40.0'</t>
  </si>
  <si>
    <t>NGC 1746</t>
  </si>
  <si>
    <t>+23°47'40"</t>
  </si>
  <si>
    <t>42.0'</t>
  </si>
  <si>
    <t>M 38</t>
  </si>
  <si>
    <t>Aur</t>
  </si>
  <si>
    <t>+35°51'46"</t>
  </si>
  <si>
    <t>NGC 1981</t>
  </si>
  <si>
    <t>Ori</t>
  </si>
  <si>
    <t>-04°25'26"</t>
  </si>
  <si>
    <t>28.0'</t>
  </si>
  <si>
    <t>Collinder 69</t>
  </si>
  <si>
    <t>70.0'</t>
  </si>
  <si>
    <t>40.0'x 20.0'</t>
  </si>
  <si>
    <t>Orion's Belt</t>
  </si>
  <si>
    <t>-01°05'32"</t>
  </si>
  <si>
    <t>2.3°</t>
  </si>
  <si>
    <t>M 36</t>
  </si>
  <si>
    <t>+34°09'03"</t>
  </si>
  <si>
    <t>10.0'</t>
  </si>
  <si>
    <t>M 37</t>
  </si>
  <si>
    <t>37 Cluster</t>
  </si>
  <si>
    <t>+13°57'33"</t>
  </si>
  <si>
    <t>M 35</t>
  </si>
  <si>
    <t>Gem</t>
  </si>
  <si>
    <t>+24°20'41"</t>
  </si>
  <si>
    <t>25.0'</t>
  </si>
  <si>
    <t>NGC 2244</t>
  </si>
  <si>
    <t>Mon</t>
  </si>
  <si>
    <t>+04°55'27"</t>
  </si>
  <si>
    <t>29.0'</t>
  </si>
  <si>
    <t>NGC 2264</t>
  </si>
  <si>
    <t>+09°52'26"</t>
  </si>
  <si>
    <t>39.0'</t>
  </si>
  <si>
    <t>M 41</t>
  </si>
  <si>
    <t>CMa</t>
  </si>
  <si>
    <t>NGC 2301</t>
  </si>
  <si>
    <t>+00°26'00"</t>
  </si>
  <si>
    <t>M 50</t>
  </si>
  <si>
    <t>M 47</t>
  </si>
  <si>
    <t>Pup</t>
  </si>
  <si>
    <t>M 46</t>
  </si>
  <si>
    <t>M 48</t>
  </si>
  <si>
    <t>Hya</t>
  </si>
  <si>
    <t>30.0'</t>
  </si>
  <si>
    <t>M 44</t>
  </si>
  <si>
    <t>Cnc</t>
  </si>
  <si>
    <t>+19°35'49"</t>
  </si>
  <si>
    <t>M 67</t>
  </si>
  <si>
    <t>08h52m21.0s</t>
  </si>
  <si>
    <t>+11°43'34"</t>
  </si>
  <si>
    <t>M 81</t>
  </si>
  <si>
    <t>UMa</t>
  </si>
  <si>
    <t>09h57m07.9s</t>
  </si>
  <si>
    <t>21.9'x 10.5'</t>
  </si>
  <si>
    <t>M 82</t>
  </si>
  <si>
    <t>09h57m28.3s</t>
  </si>
  <si>
    <t>9.3'x 4.4'</t>
  </si>
  <si>
    <t>Collinder 256</t>
  </si>
  <si>
    <t>Com</t>
  </si>
  <si>
    <t>Mizar</t>
  </si>
  <si>
    <t>M 51</t>
  </si>
  <si>
    <t>CVn</t>
  </si>
  <si>
    <t>9.8'x 7.8'</t>
  </si>
  <si>
    <t>M 3</t>
  </si>
  <si>
    <t>+28°16'49"</t>
  </si>
  <si>
    <t>Zuben Elgenubi</t>
  </si>
  <si>
    <t>Lib</t>
  </si>
  <si>
    <t>M 5</t>
  </si>
  <si>
    <t>Ser</t>
  </si>
  <si>
    <t>23.0'</t>
  </si>
  <si>
    <t>M 4</t>
  </si>
  <si>
    <t>Sco</t>
  </si>
  <si>
    <t>36.0'</t>
  </si>
  <si>
    <t>M 13</t>
  </si>
  <si>
    <t>Her</t>
  </si>
  <si>
    <t>M 12</t>
  </si>
  <si>
    <t>Oph</t>
  </si>
  <si>
    <t>M 10</t>
  </si>
  <si>
    <t>M 92</t>
  </si>
  <si>
    <t>IC 4665</t>
  </si>
  <si>
    <t>M 23</t>
  </si>
  <si>
    <t>Sgr</t>
  </si>
  <si>
    <t>-18°59'08"</t>
  </si>
  <si>
    <t>Collinder 359</t>
  </si>
  <si>
    <t>4.0°</t>
  </si>
  <si>
    <t>M 20</t>
  </si>
  <si>
    <t>-22°59'04"</t>
  </si>
  <si>
    <t>16.0'x 9.0'</t>
  </si>
  <si>
    <t>M 8</t>
  </si>
  <si>
    <t>-24°23'03"</t>
  </si>
  <si>
    <t>17.0'x 15.0'</t>
  </si>
  <si>
    <t>M 16</t>
  </si>
  <si>
    <t>9.0'x 4.0'</t>
  </si>
  <si>
    <t>M 17</t>
  </si>
  <si>
    <t>-16°10'24"</t>
  </si>
  <si>
    <t>11.0'</t>
  </si>
  <si>
    <t>M 25</t>
  </si>
  <si>
    <t>M 22</t>
  </si>
  <si>
    <t>32.0'</t>
  </si>
  <si>
    <t>Lyr</t>
  </si>
  <si>
    <t>M 11</t>
  </si>
  <si>
    <t>Sct</t>
  </si>
  <si>
    <t>Collinder 399</t>
  </si>
  <si>
    <t>Vul</t>
  </si>
  <si>
    <t>89.0'</t>
  </si>
  <si>
    <t>M 71</t>
  </si>
  <si>
    <t>Sge</t>
  </si>
  <si>
    <t>4.0'</t>
  </si>
  <si>
    <t>M 27</t>
  </si>
  <si>
    <t>M 15</t>
  </si>
  <si>
    <t>Peg</t>
  </si>
  <si>
    <t>M 39</t>
  </si>
  <si>
    <t>Cyg</t>
  </si>
  <si>
    <t>M 2</t>
  </si>
  <si>
    <t>Aqr</t>
  </si>
  <si>
    <t>-00°44'26"</t>
  </si>
  <si>
    <t>Garnet Star</t>
  </si>
  <si>
    <t>Cep</t>
  </si>
  <si>
    <t>M 52</t>
  </si>
  <si>
    <t>15.0'</t>
  </si>
  <si>
    <t>NGC 7789</t>
  </si>
  <si>
    <t>Class</t>
  </si>
  <si>
    <t>La superba</t>
  </si>
  <si>
    <t>Primary ID</t>
  </si>
  <si>
    <t>Alternate ID</t>
  </si>
  <si>
    <t>NGC 2169</t>
  </si>
  <si>
    <t>06h09m28.7s</t>
  </si>
  <si>
    <t>03h25m39.7s</t>
  </si>
  <si>
    <t>+49°55'45"</t>
  </si>
  <si>
    <t>05h36m08.6s</t>
  </si>
  <si>
    <t>+09°56'32"</t>
  </si>
  <si>
    <t>12h26m03.9s</t>
  </si>
  <si>
    <t>+25°59'34"</t>
  </si>
  <si>
    <t>Melotte 186</t>
  </si>
  <si>
    <t>18h02m02.5s</t>
  </si>
  <si>
    <t>+02°53'57"</t>
  </si>
  <si>
    <t>19h26m12.7s</t>
  </si>
  <si>
    <t>+20°13'08"</t>
  </si>
  <si>
    <t>18h44m57.2s</t>
  </si>
  <si>
    <t>+39°41'13"</t>
  </si>
  <si>
    <t>NGC 457</t>
  </si>
  <si>
    <t>01h20m45.4s</t>
  </si>
  <si>
    <t>+58°23'11"</t>
  </si>
  <si>
    <t>Mu Cep</t>
  </si>
  <si>
    <t>21h44m03.2s</t>
  </si>
  <si>
    <t>+58°51'54"</t>
  </si>
  <si>
    <t>02h20m19.2s</t>
  </si>
  <si>
    <t>+57°12'58"</t>
  </si>
  <si>
    <t>04h27m58.5s</t>
  </si>
  <si>
    <t>+15°54'23"</t>
  </si>
  <si>
    <t>Collinder 349</t>
  </si>
  <si>
    <t>17h47m13.3s</t>
  </si>
  <si>
    <t>+05°42'31"</t>
  </si>
  <si>
    <t>Y  CVn</t>
  </si>
  <si>
    <t>12h46m02.3s</t>
  </si>
  <si>
    <t>+45°20'03"</t>
  </si>
  <si>
    <t>21h34m24.1s</t>
  </si>
  <si>
    <t>13h43m04.2s</t>
  </si>
  <si>
    <t>16h24m45.9s</t>
  </si>
  <si>
    <t>-26°34'00"</t>
  </si>
  <si>
    <t>15h19m31.9s</t>
  </si>
  <si>
    <t>+02°00'49"</t>
  </si>
  <si>
    <t>Lagoon Nebula</t>
  </si>
  <si>
    <t>18h05m11.1s</t>
  </si>
  <si>
    <t>16h58m08.8s</t>
  </si>
  <si>
    <t>-04°07'45"</t>
  </si>
  <si>
    <t>Wild Duck Cluster</t>
  </si>
  <si>
    <t>18h52m05.2s</t>
  </si>
  <si>
    <t>-06°14'51"</t>
  </si>
  <si>
    <t>16h48m13.0s</t>
  </si>
  <si>
    <t>-01°58'50"</t>
  </si>
  <si>
    <t>16h42m21.6s</t>
  </si>
  <si>
    <t>+36°25'15"</t>
  </si>
  <si>
    <t>21h30m51.6s</t>
  </si>
  <si>
    <t>+12°14'53"</t>
  </si>
  <si>
    <t>Eagle Nebula</t>
  </si>
  <si>
    <t>18h19m52.2s</t>
  </si>
  <si>
    <t>-13°48'39"</t>
  </si>
  <si>
    <t>Omega Nebula</t>
  </si>
  <si>
    <t>18h21m52.9s</t>
  </si>
  <si>
    <t>Trifid Nebula</t>
  </si>
  <si>
    <t>18h03m30.4s</t>
  </si>
  <si>
    <t>18h37m32.5s</t>
  </si>
  <si>
    <t>-23°53'08"</t>
  </si>
  <si>
    <t>17h58m10.4s</t>
  </si>
  <si>
    <t>18h19m32.0s</t>
  </si>
  <si>
    <t>-18°23'52"</t>
  </si>
  <si>
    <t>18h32m53.2s</t>
  </si>
  <si>
    <t>-19°06'06"</t>
  </si>
  <si>
    <t>20h00m24.3s</t>
  </si>
  <si>
    <t>+22°46'15"</t>
  </si>
  <si>
    <t>Andromeda Galaxy</t>
  </si>
  <si>
    <t>00h43m45.2s</t>
  </si>
  <si>
    <t>+41°22'18"</t>
  </si>
  <si>
    <t>01h34m53.9s</t>
  </si>
  <si>
    <t>+30°45'20"</t>
  </si>
  <si>
    <t>02h43m17.4s</t>
  </si>
  <si>
    <t>+42°50'32"</t>
  </si>
  <si>
    <t>NGC 2168</t>
  </si>
  <si>
    <t>06h10m09.9s</t>
  </si>
  <si>
    <t>05h37m33.3s</t>
  </si>
  <si>
    <t>05h53m32.5s</t>
  </si>
  <si>
    <t>+32°33'24"</t>
  </si>
  <si>
    <t>05h29m56.3s</t>
  </si>
  <si>
    <t>21h32m27.4s</t>
  </si>
  <si>
    <t>+48°30'53"</t>
  </si>
  <si>
    <t>06h46m50.3s</t>
  </si>
  <si>
    <t>-20°46'57"</t>
  </si>
  <si>
    <t>Great Orion Nebula</t>
  </si>
  <si>
    <t>05h36m13.9s</t>
  </si>
  <si>
    <t>-05°22'33"</t>
  </si>
  <si>
    <t>Beehive</t>
  </si>
  <si>
    <t>08h41m30.0s</t>
  </si>
  <si>
    <t>Pleiades</t>
  </si>
  <si>
    <t>03h48m07.1s</t>
  </si>
  <si>
    <t>+24°10'24"</t>
  </si>
  <si>
    <t>07h42m38.9s</t>
  </si>
  <si>
    <t>-14°51'33"</t>
  </si>
  <si>
    <t>07h37m27.9s</t>
  </si>
  <si>
    <t>-14°31'50"</t>
  </si>
  <si>
    <t>08h14m39.9s</t>
  </si>
  <si>
    <t>-05°48'41"</t>
  </si>
  <si>
    <t>07h03m37.1s</t>
  </si>
  <si>
    <t>-08°24'56"</t>
  </si>
  <si>
    <t>Whirlpool Galaxy</t>
  </si>
  <si>
    <t>13h30m41.2s</t>
  </si>
  <si>
    <t>+47°05'38"</t>
  </si>
  <si>
    <t>23h25m36.7s</t>
  </si>
  <si>
    <t>+61°41'48"</t>
  </si>
  <si>
    <t>19h54m35.6s</t>
  </si>
  <si>
    <t>+18°49'33"</t>
  </si>
  <si>
    <t>Bode's Galaxy</t>
  </si>
  <si>
    <t>+68°58'32"</t>
  </si>
  <si>
    <t>Cigar Galaxy</t>
  </si>
  <si>
    <t>+69°35'23"</t>
  </si>
  <si>
    <t>17h17m41.7s</t>
  </si>
  <si>
    <t>+43°06'46"</t>
  </si>
  <si>
    <t>M 101</t>
  </si>
  <si>
    <t>14h03m53.8s</t>
  </si>
  <si>
    <t>+54°15'14"</t>
  </si>
  <si>
    <t>21.9'x 21.4'</t>
  </si>
  <si>
    <t>01h34m37.3s</t>
  </si>
  <si>
    <t>+60°44'52"</t>
  </si>
  <si>
    <t>Zeta UMa</t>
  </si>
  <si>
    <t>13h24m42.5s</t>
  </si>
  <si>
    <t>+54°49'25"</t>
  </si>
  <si>
    <t>01h47m26.1s</t>
  </si>
  <si>
    <t>+61°19'50"</t>
  </si>
  <si>
    <t>04h16m49.0s</t>
  </si>
  <si>
    <t>+51°15'46"</t>
  </si>
  <si>
    <t>04h22m22.4s</t>
  </si>
  <si>
    <t>04h47m01.3s</t>
  </si>
  <si>
    <t>05h04m58.9s</t>
  </si>
  <si>
    <t>05h36m05.3s</t>
  </si>
  <si>
    <t>06h32m55.7s</t>
  </si>
  <si>
    <t>06h42m00.9s</t>
  </si>
  <si>
    <t>Collinder 119</t>
  </si>
  <si>
    <t>06h52m43.8s</t>
  </si>
  <si>
    <t>23h58m19.8s</t>
  </si>
  <si>
    <t>+56°48'48"</t>
  </si>
  <si>
    <t>Collinder 70</t>
  </si>
  <si>
    <t>05h36m27.8s</t>
  </si>
  <si>
    <t>78 Tau</t>
  </si>
  <si>
    <t>04h29m44.4s</t>
  </si>
  <si>
    <t>+15°54'35"</t>
  </si>
  <si>
    <t>14h51m56.3s</t>
  </si>
  <si>
    <t>-16°07'10"</t>
  </si>
  <si>
    <t>Kemble 1</t>
  </si>
  <si>
    <t>Kemble's Cascade</t>
  </si>
  <si>
    <t>The Coathanger</t>
  </si>
  <si>
    <t>Mirfak Cluster</t>
  </si>
  <si>
    <t>Orion's Head</t>
  </si>
  <si>
    <t>Coma Berenices Cluster</t>
  </si>
  <si>
    <t>Notes</t>
  </si>
  <si>
    <t>Galaxy</t>
  </si>
  <si>
    <t>Open cluster</t>
  </si>
  <si>
    <t>Double Cluster</t>
  </si>
  <si>
    <t>NGC 869 / NGC 884</t>
  </si>
  <si>
    <t>Triangulum Galaxy</t>
  </si>
  <si>
    <t>Theta 1 &amp; Theta 2 Tau</t>
  </si>
  <si>
    <t>Naked eye double in the Hyades</t>
  </si>
  <si>
    <t>Open cluster near Aldebaran</t>
  </si>
  <si>
    <t>Asterism</t>
  </si>
  <si>
    <t>Double star</t>
  </si>
  <si>
    <t>Alnitak, Alnilam and Mintaka are the brightest members.</t>
  </si>
  <si>
    <t>A fainter cluster (NGC 2158) in the same field of view.</t>
  </si>
  <si>
    <t>Open cluster at the centre of the Rosette Nebula.</t>
  </si>
  <si>
    <t>Christmas Tree Cluster</t>
  </si>
  <si>
    <t>Variable star</t>
  </si>
  <si>
    <t>Naked eye double star (companion is Alcor.)</t>
  </si>
  <si>
    <t>Easy to locate; due south of Sirius.</t>
  </si>
  <si>
    <t>M81 and M82 in same field of view.</t>
  </si>
  <si>
    <t>M46 and M47 in same field of view.</t>
  </si>
  <si>
    <t>One of the reddest stars in the sky. A carbon star.</t>
  </si>
  <si>
    <t>A naked eye double star.</t>
  </si>
  <si>
    <t>Brightest globular cluster in the northern sky.</t>
  </si>
  <si>
    <t>Double Double</t>
  </si>
  <si>
    <t>Easy double star near Vega. Each component is a double when viewed at high power with a telescope.</t>
  </si>
  <si>
    <t>Caroline's Rose</t>
  </si>
  <si>
    <t>Globular cluster</t>
  </si>
  <si>
    <t>Great Hercules Cluster</t>
  </si>
  <si>
    <t>Large and faint; extremely dark skies required.</t>
  </si>
  <si>
    <t>Faint group of stars (14, 16, 17, 18 and 19 Aur).</t>
  </si>
  <si>
    <t>The Minnow</t>
  </si>
  <si>
    <t>05h19m25s</t>
  </si>
  <si>
    <t>+33°23'23"</t>
  </si>
  <si>
    <t>80'x20'</t>
  </si>
  <si>
    <t>+63°04'00"</t>
  </si>
  <si>
    <t>03h57m00s</t>
  </si>
  <si>
    <t>2.5°</t>
  </si>
  <si>
    <t>Epsilon Lyr</t>
  </si>
  <si>
    <t>Dumbbell nebula</t>
  </si>
  <si>
    <t>-</t>
  </si>
  <si>
    <t>M 42/43</t>
  </si>
  <si>
    <t>Majority of nebulosity is M42. Smaller, round nebula (M43) lies immediately north of M42</t>
  </si>
  <si>
    <t>Also known as "The Seven Sisters"</t>
  </si>
  <si>
    <t>Large scatter of stars near the star alpha Per (Mirfak)</t>
  </si>
  <si>
    <t>A very red/orange star with variable brightness. Named by William Herschel.</t>
  </si>
  <si>
    <t>Brightest planetary nebula in northern sky. 1/4 the size of the full moon but faint.</t>
  </si>
  <si>
    <t>Also known as "Brocchi's Cluster"</t>
  </si>
  <si>
    <t>One of the richest open clusters in the sky.</t>
  </si>
  <si>
    <t>Open cluster embedded in faint nebulosity. Site of the "Pillar's of Creation" by Hubble Space Telescope.</t>
  </si>
  <si>
    <t>Large star forming region.  At low altitude at best.</t>
  </si>
  <si>
    <t>Just north of the Lagoon Nebula.</t>
  </si>
  <si>
    <t>Sagittarius Star Cloud is a hole in the dust clouds of the MW, giving a window much deeper into the Galaxy.  M 24 is a open cluster in this region.</t>
  </si>
  <si>
    <t>Very large; two chains of stars.</t>
  </si>
  <si>
    <t>Like a misty patch of light to the naked eye.</t>
  </si>
  <si>
    <t>One of the open clusters to the north of the Orion Nebula.</t>
  </si>
  <si>
    <t>Also known as the Owl or Lobster cluster.</t>
  </si>
  <si>
    <t>Very compact open cluster.</t>
  </si>
  <si>
    <t>Largest member of Local Group of galaxies. Satellite galaxies (M32 and M110) visible with good binoculars.</t>
  </si>
  <si>
    <t>Third largest member of the Local Group of galaxies (MW is second largest)</t>
  </si>
  <si>
    <t>Several other open clusters close to this one!</t>
  </si>
  <si>
    <t>Visible as a knot in the MW to the naked eye. Two overlapping open clusters.</t>
  </si>
  <si>
    <t>To the west of Mirfak.</t>
  </si>
  <si>
    <t>To the east of Mirfak.</t>
  </si>
  <si>
    <t>SW of NGC 1528</t>
  </si>
  <si>
    <t>Just east of the Hyades.</t>
  </si>
  <si>
    <t>Between the horns of Taurus, the Bull.</t>
  </si>
  <si>
    <t>M36, M37 and M38 are in close proximity to each other.</t>
  </si>
  <si>
    <t>Resembles the numerals "3" and "7" through a telescope. A challenge through low powered binoculars.</t>
  </si>
  <si>
    <t>The Lambda Orionis association. Brightest star Meissa is one the few spectral class O stars in the sky.</t>
  </si>
  <si>
    <t>Long exposure images show the Cone Nebula near this cluster.</t>
  </si>
  <si>
    <t>Superb open cluster; the best in Monoceros?</t>
  </si>
  <si>
    <t>M 50 is sometimes described as heart shaped.</t>
  </si>
  <si>
    <t>M10 and M12 are fairly close to each other in the sky.</t>
  </si>
  <si>
    <t>A tough spot because of low altitude. This is one of the best globular clusters in the sky.</t>
  </si>
  <si>
    <t>Loose globular cluster in a rich part of the Milky Way.</t>
  </si>
  <si>
    <t>Near the orange star Enif in Pegasus.</t>
  </si>
  <si>
    <t>One the best open clusters missed by Messier!</t>
  </si>
  <si>
    <t>South of the bright star Procyon in Canis Minor</t>
  </si>
  <si>
    <t>The other open cluster in Cancer! Close to alpha Cancri (Acubens)</t>
  </si>
  <si>
    <t>Not far from the tail-end star of The Plough (Alkaid)</t>
  </si>
  <si>
    <t>On a line between the stars Arcturus (in Bootes) and Cor Caroli (in Canes Venatici)</t>
  </si>
  <si>
    <t>Alpha Lib</t>
  </si>
  <si>
    <t>SW of the head of the Serpent!</t>
  </si>
  <si>
    <t>A challenge; low altitude at best and close to the 1st magnitude orange star Antares in Scorpius.</t>
  </si>
  <si>
    <t>Pretty impressive; often overlooked in favour of M13.</t>
  </si>
  <si>
    <t>Just NE of orange star beta Oph (Cebalrai) in Ophiuchus.</t>
  </si>
  <si>
    <t>Look east of the Sagittarius Star Cloud.</t>
  </si>
  <si>
    <t>Very large open cluster centred on 67 Oph.</t>
  </si>
  <si>
    <t>Hook shaped nebula in a rich part of the Milky Way.  Easily masked by light pollution.</t>
  </si>
  <si>
    <t>Look west of the Sagittarius Star Cloud.</t>
  </si>
  <si>
    <t>The best open cluster in Cygnus?  In a rich part of the Milky Way north of Deneb.</t>
  </si>
  <si>
    <t>West of alpha Aqr (Sadalmelik) and north of beta Aqr (Sadalsuud).</t>
  </si>
  <si>
    <t>Kidney shaped cluster with brightest member at the edge.</t>
  </si>
  <si>
    <t>Total</t>
  </si>
  <si>
    <t>Milky Way</t>
  </si>
  <si>
    <t>Long, straight chain of stars; looks to be cascading into open cluster NGC 1502 at one end.</t>
  </si>
  <si>
    <t>Dark nebula</t>
  </si>
  <si>
    <t>Bright nebula</t>
  </si>
  <si>
    <t>Dark Nebula</t>
  </si>
  <si>
    <t>15° x 5°</t>
  </si>
  <si>
    <t>7°</t>
  </si>
  <si>
    <t>Top of the Cygnus Rift; a roundish region silhouetted against the MW to the SE of Deneb.</t>
  </si>
  <si>
    <t>Northern Coalsack</t>
  </si>
  <si>
    <t>Funnel Cloud</t>
  </si>
  <si>
    <t>Planetary nebula</t>
  </si>
  <si>
    <t>21h15m00s</t>
  </si>
  <si>
    <t>+48°00'00"</t>
  </si>
  <si>
    <t>Dark gash in MW north of Deneb near the Cepheus-Cygnus border. Also known as Le Gentil 3.</t>
  </si>
  <si>
    <t>20h45m00s</t>
  </si>
  <si>
    <t>+40°00'0"</t>
  </si>
  <si>
    <t>Easy (1)</t>
  </si>
  <si>
    <t>Very challenging (4)</t>
  </si>
  <si>
    <t>Moderate (2)</t>
  </si>
  <si>
    <t>Difficult (3)</t>
  </si>
  <si>
    <t>Total:</t>
  </si>
  <si>
    <t>Pinwheel Galaxy</t>
  </si>
  <si>
    <t>Small Sagittarius Star Cloud</t>
  </si>
  <si>
    <t>90'</t>
  </si>
  <si>
    <t>Beta Persei</t>
  </si>
  <si>
    <t>Algol</t>
  </si>
  <si>
    <t xml:space="preserve">Eclipsing binary star.  Dips in brightness every 2.87 days. Eclipse times: http://lackawannaastronomicalsociety.org/varstar.htm </t>
  </si>
  <si>
    <t>03h09m23.5s</t>
  </si>
  <si>
    <t>+41°01'39"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</si>
</sst>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quotePrefix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245FB-E455-45B8-9A60-9C7762F2FEB1}">
  <dimension ref="A1:K80"/>
  <sheetViews>
    <sheetView tabSelected="1" zoomScale="115" zoomScaleNormal="115" workbookViewId="0"/>
  </sheetViews>
  <sheetFormatPr defaultRowHeight="14.25" x14ac:dyDescent="0.45"/>
  <cols>
    <col min="1" max="1" width="2.73046875" bestFit="1" customWidth="1"/>
    <col min="2" max="2" width="22.9296875" bestFit="1" customWidth="1"/>
    <col min="3" max="3" width="19.265625" bestFit="1" customWidth="1"/>
    <col min="4" max="4" width="14.33203125" bestFit="1" customWidth="1"/>
    <col min="5" max="5" width="5.6640625" customWidth="1"/>
    <col min="6" max="6" width="11.53125" bestFit="1" customWidth="1"/>
    <col min="7" max="7" width="9.53125" bestFit="1" customWidth="1"/>
    <col min="8" max="8" width="9.06640625" style="4"/>
    <col min="10" max="10" width="9.06640625" style="4"/>
    <col min="11" max="11" width="116.3984375" bestFit="1" customWidth="1"/>
  </cols>
  <sheetData>
    <row r="1" spans="1:11" s="1" customFormat="1" x14ac:dyDescent="0.45">
      <c r="B1" s="1" t="s">
        <v>162</v>
      </c>
      <c r="C1" s="1" t="s">
        <v>163</v>
      </c>
      <c r="D1" s="1" t="s">
        <v>160</v>
      </c>
      <c r="E1" s="1" t="s">
        <v>0</v>
      </c>
      <c r="F1" s="1" t="s">
        <v>1</v>
      </c>
      <c r="G1" s="1" t="s">
        <v>2</v>
      </c>
      <c r="H1" s="3" t="s">
        <v>3</v>
      </c>
      <c r="I1" s="1" t="s">
        <v>4</v>
      </c>
      <c r="J1" s="3" t="s">
        <v>5</v>
      </c>
      <c r="K1" s="1" t="s">
        <v>312</v>
      </c>
    </row>
    <row r="2" spans="1:11" x14ac:dyDescent="0.45">
      <c r="A2">
        <v>1</v>
      </c>
      <c r="B2" t="s">
        <v>6</v>
      </c>
      <c r="C2" t="s">
        <v>230</v>
      </c>
      <c r="D2" t="s">
        <v>313</v>
      </c>
      <c r="E2" t="s">
        <v>7</v>
      </c>
      <c r="F2" t="s">
        <v>231</v>
      </c>
      <c r="G2" t="s">
        <v>232</v>
      </c>
      <c r="H2" s="4">
        <v>4.3</v>
      </c>
      <c r="I2" t="s">
        <v>8</v>
      </c>
      <c r="J2" s="4">
        <v>1</v>
      </c>
      <c r="K2" t="s">
        <v>369</v>
      </c>
    </row>
    <row r="3" spans="1:11" x14ac:dyDescent="0.45">
      <c r="A3">
        <f>A2+1</f>
        <v>2</v>
      </c>
      <c r="B3" t="s">
        <v>179</v>
      </c>
      <c r="C3" t="s">
        <v>9</v>
      </c>
      <c r="D3" t="s">
        <v>314</v>
      </c>
      <c r="E3" t="s">
        <v>10</v>
      </c>
      <c r="F3" t="s">
        <v>180</v>
      </c>
      <c r="G3" t="s">
        <v>181</v>
      </c>
      <c r="H3" s="4">
        <v>5.0999999999999996</v>
      </c>
      <c r="I3" t="s">
        <v>11</v>
      </c>
      <c r="J3" s="4">
        <v>2</v>
      </c>
      <c r="K3" t="s">
        <v>367</v>
      </c>
    </row>
    <row r="4" spans="1:11" x14ac:dyDescent="0.45">
      <c r="A4">
        <f t="shared" ref="A4:A68" si="0">A3+1</f>
        <v>3</v>
      </c>
      <c r="B4" t="s">
        <v>12</v>
      </c>
      <c r="D4" t="s">
        <v>314</v>
      </c>
      <c r="E4" t="s">
        <v>10</v>
      </c>
      <c r="F4" t="s">
        <v>280</v>
      </c>
      <c r="G4" t="s">
        <v>281</v>
      </c>
      <c r="H4" s="4">
        <v>6.9</v>
      </c>
      <c r="I4" t="s">
        <v>13</v>
      </c>
      <c r="J4" s="4">
        <v>3</v>
      </c>
      <c r="K4" t="s">
        <v>368</v>
      </c>
    </row>
    <row r="5" spans="1:11" x14ac:dyDescent="0.45">
      <c r="A5">
        <f t="shared" si="0"/>
        <v>4</v>
      </c>
      <c r="B5" t="s">
        <v>14</v>
      </c>
      <c r="C5" t="s">
        <v>317</v>
      </c>
      <c r="D5" t="s">
        <v>313</v>
      </c>
      <c r="E5" t="s">
        <v>15</v>
      </c>
      <c r="F5" t="s">
        <v>233</v>
      </c>
      <c r="G5" t="s">
        <v>234</v>
      </c>
      <c r="H5" s="4">
        <v>6.4</v>
      </c>
      <c r="I5" t="s">
        <v>16</v>
      </c>
      <c r="J5" s="4">
        <v>3</v>
      </c>
      <c r="K5" t="s">
        <v>370</v>
      </c>
    </row>
    <row r="6" spans="1:11" x14ac:dyDescent="0.45">
      <c r="A6">
        <f t="shared" si="0"/>
        <v>5</v>
      </c>
      <c r="B6" t="s">
        <v>17</v>
      </c>
      <c r="D6" t="s">
        <v>314</v>
      </c>
      <c r="E6" t="s">
        <v>10</v>
      </c>
      <c r="F6" t="s">
        <v>285</v>
      </c>
      <c r="G6" t="s">
        <v>286</v>
      </c>
      <c r="H6" s="4">
        <v>6.4</v>
      </c>
      <c r="I6" t="s">
        <v>18</v>
      </c>
      <c r="J6" s="4">
        <v>1</v>
      </c>
      <c r="K6" t="s">
        <v>371</v>
      </c>
    </row>
    <row r="7" spans="1:11" x14ac:dyDescent="0.45">
      <c r="A7">
        <f t="shared" si="0"/>
        <v>6</v>
      </c>
      <c r="B7" t="s">
        <v>316</v>
      </c>
      <c r="C7" t="s">
        <v>315</v>
      </c>
      <c r="D7" t="s">
        <v>314</v>
      </c>
      <c r="E7" t="s">
        <v>19</v>
      </c>
      <c r="F7" t="s">
        <v>185</v>
      </c>
      <c r="G7" t="s">
        <v>186</v>
      </c>
      <c r="H7" s="4">
        <v>4.3</v>
      </c>
      <c r="I7" t="s">
        <v>20</v>
      </c>
      <c r="J7" s="4">
        <v>1</v>
      </c>
      <c r="K7" t="s">
        <v>372</v>
      </c>
    </row>
    <row r="8" spans="1:11" x14ac:dyDescent="0.45">
      <c r="A8">
        <f t="shared" si="0"/>
        <v>7</v>
      </c>
      <c r="B8" t="s">
        <v>21</v>
      </c>
      <c r="D8" t="s">
        <v>314</v>
      </c>
      <c r="E8" t="s">
        <v>19</v>
      </c>
      <c r="F8" t="s">
        <v>235</v>
      </c>
      <c r="G8" t="s">
        <v>236</v>
      </c>
      <c r="H8" s="4">
        <v>5.8</v>
      </c>
      <c r="I8" t="s">
        <v>22</v>
      </c>
      <c r="J8" s="4">
        <v>1</v>
      </c>
      <c r="K8" t="s">
        <v>373</v>
      </c>
    </row>
    <row r="9" spans="1:11" x14ac:dyDescent="0.45">
      <c r="A9">
        <f t="shared" si="0"/>
        <v>8</v>
      </c>
      <c r="B9" t="s">
        <v>430</v>
      </c>
      <c r="C9" t="s">
        <v>431</v>
      </c>
      <c r="D9" t="s">
        <v>327</v>
      </c>
      <c r="E9" t="s">
        <v>19</v>
      </c>
      <c r="F9" t="s">
        <v>433</v>
      </c>
      <c r="G9" s="2" t="s">
        <v>434</v>
      </c>
      <c r="H9" s="4">
        <v>2.1</v>
      </c>
      <c r="I9" t="s">
        <v>351</v>
      </c>
      <c r="J9" s="4">
        <v>3</v>
      </c>
      <c r="K9" t="s">
        <v>432</v>
      </c>
    </row>
    <row r="10" spans="1:11" x14ac:dyDescent="0.45">
      <c r="A10">
        <f t="shared" si="0"/>
        <v>9</v>
      </c>
      <c r="B10" t="s">
        <v>23</v>
      </c>
      <c r="C10" t="s">
        <v>309</v>
      </c>
      <c r="D10" t="s">
        <v>314</v>
      </c>
      <c r="E10" t="s">
        <v>19</v>
      </c>
      <c r="F10" t="s">
        <v>166</v>
      </c>
      <c r="G10" t="s">
        <v>167</v>
      </c>
      <c r="H10" s="4">
        <v>2.2999999999999998</v>
      </c>
      <c r="I10" t="s">
        <v>24</v>
      </c>
      <c r="J10" s="4">
        <v>1</v>
      </c>
      <c r="K10" t="s">
        <v>355</v>
      </c>
    </row>
    <row r="11" spans="1:11" x14ac:dyDescent="0.45">
      <c r="A11">
        <f t="shared" si="0"/>
        <v>10</v>
      </c>
      <c r="B11" t="s">
        <v>25</v>
      </c>
      <c r="C11" t="s">
        <v>252</v>
      </c>
      <c r="D11" t="s">
        <v>314</v>
      </c>
      <c r="E11" t="s">
        <v>26</v>
      </c>
      <c r="F11" t="s">
        <v>253</v>
      </c>
      <c r="G11" t="s">
        <v>254</v>
      </c>
      <c r="H11" s="4">
        <v>1.5</v>
      </c>
      <c r="I11" t="s">
        <v>27</v>
      </c>
      <c r="J11" s="4">
        <v>1</v>
      </c>
      <c r="K11" t="s">
        <v>354</v>
      </c>
    </row>
    <row r="12" spans="1:11" x14ac:dyDescent="0.45">
      <c r="A12">
        <f t="shared" si="0"/>
        <v>11</v>
      </c>
      <c r="B12" t="s">
        <v>306</v>
      </c>
      <c r="C12" t="s">
        <v>307</v>
      </c>
      <c r="D12" t="s">
        <v>321</v>
      </c>
      <c r="E12" t="s">
        <v>28</v>
      </c>
      <c r="F12" t="s">
        <v>347</v>
      </c>
      <c r="G12" s="2" t="s">
        <v>346</v>
      </c>
      <c r="H12" s="4">
        <v>6</v>
      </c>
      <c r="I12" t="s">
        <v>348</v>
      </c>
      <c r="J12" s="4">
        <v>2</v>
      </c>
      <c r="K12" t="s">
        <v>407</v>
      </c>
    </row>
    <row r="13" spans="1:11" x14ac:dyDescent="0.45">
      <c r="A13">
        <f t="shared" si="0"/>
        <v>12</v>
      </c>
      <c r="B13" t="s">
        <v>30</v>
      </c>
      <c r="D13" t="s">
        <v>314</v>
      </c>
      <c r="E13" t="s">
        <v>19</v>
      </c>
      <c r="F13" t="s">
        <v>287</v>
      </c>
      <c r="G13" t="s">
        <v>288</v>
      </c>
      <c r="H13" s="4">
        <v>6.4</v>
      </c>
      <c r="I13" t="s">
        <v>31</v>
      </c>
      <c r="J13" s="4">
        <v>2</v>
      </c>
      <c r="K13" t="s">
        <v>374</v>
      </c>
    </row>
    <row r="14" spans="1:11" x14ac:dyDescent="0.45">
      <c r="A14">
        <f t="shared" si="0"/>
        <v>13</v>
      </c>
      <c r="B14" t="s">
        <v>32</v>
      </c>
      <c r="D14" t="s">
        <v>314</v>
      </c>
      <c r="E14" t="s">
        <v>19</v>
      </c>
      <c r="F14" t="s">
        <v>289</v>
      </c>
      <c r="G14" t="s">
        <v>33</v>
      </c>
      <c r="H14" s="4">
        <v>4.5999999999999996</v>
      </c>
      <c r="I14" t="s">
        <v>20</v>
      </c>
      <c r="J14" s="4">
        <v>2</v>
      </c>
      <c r="K14" t="s">
        <v>375</v>
      </c>
    </row>
    <row r="15" spans="1:11" x14ac:dyDescent="0.45">
      <c r="A15">
        <f t="shared" si="0"/>
        <v>14</v>
      </c>
      <c r="B15" t="s">
        <v>34</v>
      </c>
      <c r="D15" t="s">
        <v>314</v>
      </c>
      <c r="E15" t="s">
        <v>26</v>
      </c>
      <c r="F15" t="s">
        <v>187</v>
      </c>
      <c r="G15" t="s">
        <v>188</v>
      </c>
      <c r="H15" s="4">
        <v>0.8</v>
      </c>
      <c r="I15" t="s">
        <v>35</v>
      </c>
      <c r="J15" s="4">
        <v>1</v>
      </c>
      <c r="K15" t="s">
        <v>320</v>
      </c>
    </row>
    <row r="16" spans="1:11" x14ac:dyDescent="0.45">
      <c r="A16">
        <f t="shared" si="0"/>
        <v>15</v>
      </c>
      <c r="B16" t="s">
        <v>318</v>
      </c>
      <c r="C16" t="s">
        <v>301</v>
      </c>
      <c r="D16" t="s">
        <v>322</v>
      </c>
      <c r="E16" t="s">
        <v>26</v>
      </c>
      <c r="F16" t="s">
        <v>302</v>
      </c>
      <c r="G16" t="s">
        <v>303</v>
      </c>
      <c r="H16" s="4">
        <v>3.4</v>
      </c>
      <c r="I16" t="s">
        <v>351</v>
      </c>
      <c r="J16" s="4">
        <v>1</v>
      </c>
      <c r="K16" t="s">
        <v>319</v>
      </c>
    </row>
    <row r="17" spans="1:11" x14ac:dyDescent="0.45">
      <c r="A17">
        <f t="shared" si="0"/>
        <v>16</v>
      </c>
      <c r="B17" t="s">
        <v>36</v>
      </c>
      <c r="D17" t="s">
        <v>314</v>
      </c>
      <c r="E17" t="s">
        <v>26</v>
      </c>
      <c r="F17" t="s">
        <v>290</v>
      </c>
      <c r="G17" t="s">
        <v>37</v>
      </c>
      <c r="H17" s="4">
        <v>6.2</v>
      </c>
      <c r="I17" t="s">
        <v>38</v>
      </c>
      <c r="J17" s="4">
        <v>2</v>
      </c>
      <c r="K17" t="s">
        <v>376</v>
      </c>
    </row>
    <row r="18" spans="1:11" x14ac:dyDescent="0.45">
      <c r="A18">
        <f t="shared" si="0"/>
        <v>17</v>
      </c>
      <c r="B18" t="s">
        <v>39</v>
      </c>
      <c r="D18" t="s">
        <v>314</v>
      </c>
      <c r="E18" t="s">
        <v>26</v>
      </c>
      <c r="F18" t="s">
        <v>291</v>
      </c>
      <c r="G18" t="s">
        <v>40</v>
      </c>
      <c r="H18" s="4">
        <v>6.1</v>
      </c>
      <c r="I18" t="s">
        <v>41</v>
      </c>
      <c r="J18" s="4">
        <v>2</v>
      </c>
      <c r="K18" t="s">
        <v>377</v>
      </c>
    </row>
    <row r="19" spans="1:11" x14ac:dyDescent="0.45">
      <c r="A19">
        <f t="shared" si="0"/>
        <v>18</v>
      </c>
      <c r="B19" t="s">
        <v>342</v>
      </c>
      <c r="D19" t="s">
        <v>321</v>
      </c>
      <c r="E19" t="s">
        <v>43</v>
      </c>
      <c r="F19" t="s">
        <v>343</v>
      </c>
      <c r="G19" s="2" t="s">
        <v>344</v>
      </c>
      <c r="H19" s="4">
        <v>4</v>
      </c>
      <c r="I19" t="s">
        <v>345</v>
      </c>
      <c r="J19" s="4">
        <v>1</v>
      </c>
      <c r="K19" t="s">
        <v>341</v>
      </c>
    </row>
    <row r="20" spans="1:11" x14ac:dyDescent="0.45">
      <c r="A20">
        <f t="shared" si="0"/>
        <v>19</v>
      </c>
      <c r="B20" t="s">
        <v>42</v>
      </c>
      <c r="D20" t="s">
        <v>314</v>
      </c>
      <c r="E20" t="s">
        <v>43</v>
      </c>
      <c r="F20" t="s">
        <v>242</v>
      </c>
      <c r="G20" t="s">
        <v>44</v>
      </c>
      <c r="H20" s="4">
        <v>6.8</v>
      </c>
      <c r="I20" t="s">
        <v>11</v>
      </c>
      <c r="J20" s="4">
        <v>2</v>
      </c>
      <c r="K20" t="s">
        <v>378</v>
      </c>
    </row>
    <row r="21" spans="1:11" x14ac:dyDescent="0.45">
      <c r="A21">
        <f t="shared" si="0"/>
        <v>20</v>
      </c>
      <c r="B21" t="s">
        <v>45</v>
      </c>
      <c r="D21" t="s">
        <v>314</v>
      </c>
      <c r="E21" t="s">
        <v>46</v>
      </c>
      <c r="F21" t="s">
        <v>292</v>
      </c>
      <c r="G21" t="s">
        <v>47</v>
      </c>
      <c r="H21" s="4">
        <v>4.2</v>
      </c>
      <c r="I21" t="s">
        <v>48</v>
      </c>
      <c r="J21" s="4">
        <v>2</v>
      </c>
      <c r="K21" t="s">
        <v>366</v>
      </c>
    </row>
    <row r="22" spans="1:11" x14ac:dyDescent="0.45">
      <c r="A22">
        <f t="shared" si="0"/>
        <v>21</v>
      </c>
      <c r="B22" t="s">
        <v>49</v>
      </c>
      <c r="C22" t="s">
        <v>310</v>
      </c>
      <c r="D22" t="s">
        <v>314</v>
      </c>
      <c r="E22" t="s">
        <v>46</v>
      </c>
      <c r="F22" t="s">
        <v>168</v>
      </c>
      <c r="G22" t="s">
        <v>169</v>
      </c>
      <c r="H22" s="4">
        <v>2.8</v>
      </c>
      <c r="I22" t="s">
        <v>50</v>
      </c>
      <c r="J22" s="4">
        <v>1</v>
      </c>
      <c r="K22" t="s">
        <v>380</v>
      </c>
    </row>
    <row r="23" spans="1:11" x14ac:dyDescent="0.45">
      <c r="A23">
        <f t="shared" si="0"/>
        <v>22</v>
      </c>
      <c r="B23" t="s">
        <v>352</v>
      </c>
      <c r="C23" t="s">
        <v>247</v>
      </c>
      <c r="D23" t="s">
        <v>409</v>
      </c>
      <c r="E23" t="s">
        <v>46</v>
      </c>
      <c r="F23" t="s">
        <v>248</v>
      </c>
      <c r="G23" t="s">
        <v>249</v>
      </c>
      <c r="H23" s="4">
        <v>4</v>
      </c>
      <c r="I23" t="s">
        <v>51</v>
      </c>
      <c r="J23" s="4">
        <v>1</v>
      </c>
      <c r="K23" t="s">
        <v>353</v>
      </c>
    </row>
    <row r="24" spans="1:11" x14ac:dyDescent="0.45">
      <c r="A24">
        <f t="shared" si="0"/>
        <v>23</v>
      </c>
      <c r="B24" t="s">
        <v>299</v>
      </c>
      <c r="C24" t="s">
        <v>52</v>
      </c>
      <c r="D24" t="s">
        <v>314</v>
      </c>
      <c r="E24" t="s">
        <v>46</v>
      </c>
      <c r="F24" t="s">
        <v>300</v>
      </c>
      <c r="G24" t="s">
        <v>53</v>
      </c>
      <c r="H24" s="4">
        <v>0.6</v>
      </c>
      <c r="I24" t="s">
        <v>54</v>
      </c>
      <c r="J24" s="4">
        <v>1</v>
      </c>
      <c r="K24" t="s">
        <v>323</v>
      </c>
    </row>
    <row r="25" spans="1:11" x14ac:dyDescent="0.45">
      <c r="A25">
        <f t="shared" si="0"/>
        <v>24</v>
      </c>
      <c r="B25" t="s">
        <v>55</v>
      </c>
      <c r="D25" t="s">
        <v>314</v>
      </c>
      <c r="E25" t="s">
        <v>43</v>
      </c>
      <c r="F25" t="s">
        <v>239</v>
      </c>
      <c r="G25" t="s">
        <v>56</v>
      </c>
      <c r="H25" s="4">
        <v>6.5</v>
      </c>
      <c r="I25" t="s">
        <v>57</v>
      </c>
      <c r="J25" s="4">
        <v>2</v>
      </c>
      <c r="K25" t="s">
        <v>378</v>
      </c>
    </row>
    <row r="26" spans="1:11" x14ac:dyDescent="0.45">
      <c r="A26">
        <f t="shared" si="0"/>
        <v>25</v>
      </c>
      <c r="B26" t="s">
        <v>58</v>
      </c>
      <c r="D26" t="s">
        <v>314</v>
      </c>
      <c r="E26" t="s">
        <v>43</v>
      </c>
      <c r="F26" t="s">
        <v>240</v>
      </c>
      <c r="G26" t="s">
        <v>241</v>
      </c>
      <c r="H26" s="4">
        <v>6.2</v>
      </c>
      <c r="I26" t="s">
        <v>18</v>
      </c>
      <c r="J26" s="4">
        <v>2</v>
      </c>
      <c r="K26" t="s">
        <v>378</v>
      </c>
    </row>
    <row r="27" spans="1:11" x14ac:dyDescent="0.45">
      <c r="A27">
        <f t="shared" si="0"/>
        <v>26</v>
      </c>
      <c r="B27" t="s">
        <v>164</v>
      </c>
      <c r="C27" t="s">
        <v>59</v>
      </c>
      <c r="D27" t="s">
        <v>314</v>
      </c>
      <c r="E27" t="s">
        <v>46</v>
      </c>
      <c r="F27" t="s">
        <v>165</v>
      </c>
      <c r="G27" t="s">
        <v>60</v>
      </c>
      <c r="H27" s="4">
        <v>7</v>
      </c>
      <c r="I27" t="s">
        <v>13</v>
      </c>
      <c r="J27" s="4">
        <v>3</v>
      </c>
      <c r="K27" t="s">
        <v>379</v>
      </c>
    </row>
    <row r="28" spans="1:11" x14ac:dyDescent="0.45">
      <c r="A28">
        <f t="shared" si="0"/>
        <v>27</v>
      </c>
      <c r="B28" t="s">
        <v>61</v>
      </c>
      <c r="C28" t="s">
        <v>237</v>
      </c>
      <c r="D28" t="s">
        <v>314</v>
      </c>
      <c r="E28" t="s">
        <v>62</v>
      </c>
      <c r="F28" t="s">
        <v>238</v>
      </c>
      <c r="G28" t="s">
        <v>63</v>
      </c>
      <c r="H28" s="4">
        <v>5.6</v>
      </c>
      <c r="I28" t="s">
        <v>64</v>
      </c>
      <c r="J28" s="4">
        <v>2</v>
      </c>
      <c r="K28" t="s">
        <v>324</v>
      </c>
    </row>
    <row r="29" spans="1:11" x14ac:dyDescent="0.45">
      <c r="A29">
        <f t="shared" si="0"/>
        <v>28</v>
      </c>
      <c r="B29" t="s">
        <v>65</v>
      </c>
      <c r="D29" t="s">
        <v>314</v>
      </c>
      <c r="E29" t="s">
        <v>66</v>
      </c>
      <c r="F29" t="s">
        <v>293</v>
      </c>
      <c r="G29" t="s">
        <v>67</v>
      </c>
      <c r="H29" s="4">
        <v>5.2</v>
      </c>
      <c r="I29" t="s">
        <v>68</v>
      </c>
      <c r="J29" s="4">
        <v>3</v>
      </c>
      <c r="K29" t="s">
        <v>325</v>
      </c>
    </row>
    <row r="30" spans="1:11" x14ac:dyDescent="0.45">
      <c r="A30">
        <f t="shared" si="0"/>
        <v>29</v>
      </c>
      <c r="B30" t="s">
        <v>69</v>
      </c>
      <c r="C30" t="s">
        <v>326</v>
      </c>
      <c r="D30" t="s">
        <v>314</v>
      </c>
      <c r="E30" t="s">
        <v>66</v>
      </c>
      <c r="F30" t="s">
        <v>294</v>
      </c>
      <c r="G30" t="s">
        <v>70</v>
      </c>
      <c r="H30" s="4">
        <v>4.0999999999999996</v>
      </c>
      <c r="I30" t="s">
        <v>71</v>
      </c>
      <c r="J30" s="4">
        <v>2</v>
      </c>
      <c r="K30" t="s">
        <v>381</v>
      </c>
    </row>
    <row r="31" spans="1:11" x14ac:dyDescent="0.45">
      <c r="A31">
        <f t="shared" si="0"/>
        <v>30</v>
      </c>
      <c r="B31" t="s">
        <v>72</v>
      </c>
      <c r="D31" t="s">
        <v>314</v>
      </c>
      <c r="E31" t="s">
        <v>73</v>
      </c>
      <c r="F31" t="s">
        <v>245</v>
      </c>
      <c r="G31" t="s">
        <v>246</v>
      </c>
      <c r="H31" s="4">
        <v>5</v>
      </c>
      <c r="I31" t="s">
        <v>71</v>
      </c>
      <c r="J31" s="4">
        <v>1</v>
      </c>
      <c r="K31" t="s">
        <v>329</v>
      </c>
    </row>
    <row r="32" spans="1:11" x14ac:dyDescent="0.45">
      <c r="A32">
        <f t="shared" si="0"/>
        <v>31</v>
      </c>
      <c r="B32" t="s">
        <v>74</v>
      </c>
      <c r="C32" t="s">
        <v>295</v>
      </c>
      <c r="D32" t="s">
        <v>314</v>
      </c>
      <c r="E32" t="s">
        <v>66</v>
      </c>
      <c r="F32" t="s">
        <v>296</v>
      </c>
      <c r="G32" t="s">
        <v>75</v>
      </c>
      <c r="H32" s="4">
        <v>6.3</v>
      </c>
      <c r="I32" t="s">
        <v>18</v>
      </c>
      <c r="J32" s="4">
        <v>2</v>
      </c>
      <c r="K32" t="s">
        <v>382</v>
      </c>
    </row>
    <row r="33" spans="1:11" x14ac:dyDescent="0.45">
      <c r="A33">
        <f t="shared" si="0"/>
        <v>32</v>
      </c>
      <c r="B33" t="s">
        <v>76</v>
      </c>
      <c r="D33" t="s">
        <v>314</v>
      </c>
      <c r="E33" t="s">
        <v>66</v>
      </c>
      <c r="F33" t="s">
        <v>261</v>
      </c>
      <c r="G33" t="s">
        <v>262</v>
      </c>
      <c r="H33" s="4">
        <v>7.2</v>
      </c>
      <c r="I33" t="s">
        <v>18</v>
      </c>
      <c r="J33" s="4">
        <v>3</v>
      </c>
      <c r="K33" t="s">
        <v>383</v>
      </c>
    </row>
    <row r="34" spans="1:11" x14ac:dyDescent="0.45">
      <c r="A34">
        <f t="shared" si="0"/>
        <v>33</v>
      </c>
      <c r="B34" t="s">
        <v>77</v>
      </c>
      <c r="D34" t="s">
        <v>314</v>
      </c>
      <c r="E34" t="s">
        <v>78</v>
      </c>
      <c r="F34" t="s">
        <v>257</v>
      </c>
      <c r="G34" t="s">
        <v>258</v>
      </c>
      <c r="H34" s="4">
        <v>4.3</v>
      </c>
      <c r="I34" t="s">
        <v>64</v>
      </c>
      <c r="J34" s="4">
        <v>2</v>
      </c>
      <c r="K34" t="s">
        <v>331</v>
      </c>
    </row>
    <row r="35" spans="1:11" x14ac:dyDescent="0.45">
      <c r="A35">
        <f t="shared" si="0"/>
        <v>34</v>
      </c>
      <c r="B35" t="s">
        <v>79</v>
      </c>
      <c r="D35" t="s">
        <v>314</v>
      </c>
      <c r="E35" t="s">
        <v>78</v>
      </c>
      <c r="F35" t="s">
        <v>255</v>
      </c>
      <c r="G35" t="s">
        <v>256</v>
      </c>
      <c r="H35" s="4">
        <v>6.6</v>
      </c>
      <c r="I35" t="s">
        <v>11</v>
      </c>
      <c r="J35" s="4">
        <v>2</v>
      </c>
      <c r="K35" t="s">
        <v>331</v>
      </c>
    </row>
    <row r="36" spans="1:11" x14ac:dyDescent="0.45">
      <c r="A36">
        <f t="shared" si="0"/>
        <v>35</v>
      </c>
      <c r="B36" t="s">
        <v>80</v>
      </c>
      <c r="D36" t="s">
        <v>314</v>
      </c>
      <c r="E36" t="s">
        <v>81</v>
      </c>
      <c r="F36" t="s">
        <v>259</v>
      </c>
      <c r="G36" t="s">
        <v>260</v>
      </c>
      <c r="H36" s="4">
        <v>5.5</v>
      </c>
      <c r="I36" t="s">
        <v>82</v>
      </c>
      <c r="J36" s="4">
        <v>2</v>
      </c>
      <c r="K36" t="s">
        <v>389</v>
      </c>
    </row>
    <row r="37" spans="1:11" x14ac:dyDescent="0.45">
      <c r="A37">
        <f t="shared" si="0"/>
        <v>36</v>
      </c>
      <c r="B37" t="s">
        <v>83</v>
      </c>
      <c r="C37" t="s">
        <v>250</v>
      </c>
      <c r="D37" t="s">
        <v>314</v>
      </c>
      <c r="E37" t="s">
        <v>84</v>
      </c>
      <c r="F37" t="s">
        <v>251</v>
      </c>
      <c r="G37" t="s">
        <v>85</v>
      </c>
      <c r="H37" s="4">
        <v>3.9</v>
      </c>
      <c r="I37" t="s">
        <v>50</v>
      </c>
      <c r="J37" s="4">
        <v>1</v>
      </c>
      <c r="K37" t="s">
        <v>365</v>
      </c>
    </row>
    <row r="38" spans="1:11" x14ac:dyDescent="0.45">
      <c r="A38">
        <f t="shared" si="0"/>
        <v>37</v>
      </c>
      <c r="B38" t="s">
        <v>86</v>
      </c>
      <c r="D38" t="s">
        <v>314</v>
      </c>
      <c r="E38" t="s">
        <v>84</v>
      </c>
      <c r="F38" t="s">
        <v>87</v>
      </c>
      <c r="G38" t="s">
        <v>88</v>
      </c>
      <c r="H38" s="4">
        <v>7.4</v>
      </c>
      <c r="I38" t="s">
        <v>64</v>
      </c>
      <c r="J38" s="4">
        <v>2</v>
      </c>
      <c r="K38" t="s">
        <v>390</v>
      </c>
    </row>
    <row r="39" spans="1:11" x14ac:dyDescent="0.45">
      <c r="A39">
        <f t="shared" si="0"/>
        <v>38</v>
      </c>
      <c r="B39" t="s">
        <v>89</v>
      </c>
      <c r="C39" t="s">
        <v>270</v>
      </c>
      <c r="D39" t="s">
        <v>313</v>
      </c>
      <c r="E39" t="s">
        <v>90</v>
      </c>
      <c r="F39" t="s">
        <v>91</v>
      </c>
      <c r="G39" t="s">
        <v>271</v>
      </c>
      <c r="H39" s="4">
        <v>7.8</v>
      </c>
      <c r="I39" t="s">
        <v>92</v>
      </c>
      <c r="J39" s="4">
        <v>3</v>
      </c>
      <c r="K39" t="s">
        <v>330</v>
      </c>
    </row>
    <row r="40" spans="1:11" x14ac:dyDescent="0.45">
      <c r="A40">
        <f t="shared" si="0"/>
        <v>39</v>
      </c>
      <c r="B40" t="s">
        <v>93</v>
      </c>
      <c r="C40" t="s">
        <v>272</v>
      </c>
      <c r="D40" t="s">
        <v>313</v>
      </c>
      <c r="E40" t="s">
        <v>90</v>
      </c>
      <c r="F40" t="s">
        <v>94</v>
      </c>
      <c r="G40" t="s">
        <v>273</v>
      </c>
      <c r="H40" s="4">
        <v>9</v>
      </c>
      <c r="I40" t="s">
        <v>95</v>
      </c>
      <c r="J40" s="4">
        <v>4</v>
      </c>
      <c r="K40" t="s">
        <v>330</v>
      </c>
    </row>
    <row r="41" spans="1:11" x14ac:dyDescent="0.45">
      <c r="A41">
        <f t="shared" si="0"/>
        <v>40</v>
      </c>
      <c r="B41" t="s">
        <v>96</v>
      </c>
      <c r="C41" t="s">
        <v>311</v>
      </c>
      <c r="D41" t="s">
        <v>314</v>
      </c>
      <c r="E41" t="s">
        <v>97</v>
      </c>
      <c r="F41" t="s">
        <v>170</v>
      </c>
      <c r="G41" t="s">
        <v>171</v>
      </c>
      <c r="H41" s="4">
        <v>2.9</v>
      </c>
      <c r="I41" t="s">
        <v>27</v>
      </c>
      <c r="J41" s="4">
        <v>1</v>
      </c>
      <c r="K41" t="s">
        <v>364</v>
      </c>
    </row>
    <row r="42" spans="1:11" x14ac:dyDescent="0.45">
      <c r="A42">
        <f t="shared" si="0"/>
        <v>41</v>
      </c>
      <c r="B42" t="s">
        <v>192</v>
      </c>
      <c r="C42" t="s">
        <v>161</v>
      </c>
      <c r="D42" t="s">
        <v>327</v>
      </c>
      <c r="E42" t="s">
        <v>100</v>
      </c>
      <c r="F42" t="s">
        <v>193</v>
      </c>
      <c r="G42" t="s">
        <v>194</v>
      </c>
      <c r="H42" s="4">
        <v>5.3</v>
      </c>
      <c r="J42" s="4">
        <v>2</v>
      </c>
      <c r="K42" t="s">
        <v>332</v>
      </c>
    </row>
    <row r="43" spans="1:11" x14ac:dyDescent="0.45">
      <c r="A43">
        <f t="shared" si="0"/>
        <v>42</v>
      </c>
      <c r="B43" t="s">
        <v>282</v>
      </c>
      <c r="C43" t="s">
        <v>98</v>
      </c>
      <c r="D43" t="s">
        <v>322</v>
      </c>
      <c r="E43" t="s">
        <v>90</v>
      </c>
      <c r="F43" t="s">
        <v>283</v>
      </c>
      <c r="G43" t="s">
        <v>284</v>
      </c>
      <c r="H43" s="4">
        <v>2.1</v>
      </c>
      <c r="J43" s="4">
        <v>1</v>
      </c>
      <c r="K43" t="s">
        <v>328</v>
      </c>
    </row>
    <row r="44" spans="1:11" x14ac:dyDescent="0.45">
      <c r="A44">
        <f t="shared" si="0"/>
        <v>43</v>
      </c>
      <c r="B44" t="s">
        <v>99</v>
      </c>
      <c r="C44" t="s">
        <v>263</v>
      </c>
      <c r="D44" t="s">
        <v>313</v>
      </c>
      <c r="E44" t="s">
        <v>100</v>
      </c>
      <c r="F44" t="s">
        <v>264</v>
      </c>
      <c r="G44" t="s">
        <v>265</v>
      </c>
      <c r="H44" s="4">
        <v>8.6999999999999993</v>
      </c>
      <c r="I44" t="s">
        <v>101</v>
      </c>
      <c r="J44" s="4">
        <v>4</v>
      </c>
      <c r="K44" t="s">
        <v>391</v>
      </c>
    </row>
    <row r="45" spans="1:11" x14ac:dyDescent="0.45">
      <c r="A45">
        <f t="shared" si="0"/>
        <v>44</v>
      </c>
      <c r="B45" t="s">
        <v>102</v>
      </c>
      <c r="D45" t="s">
        <v>338</v>
      </c>
      <c r="E45" t="s">
        <v>100</v>
      </c>
      <c r="F45" t="s">
        <v>196</v>
      </c>
      <c r="G45" t="s">
        <v>103</v>
      </c>
      <c r="H45" s="4">
        <v>6.3</v>
      </c>
      <c r="I45" t="s">
        <v>20</v>
      </c>
      <c r="J45" s="4">
        <v>2</v>
      </c>
      <c r="K45" t="s">
        <v>392</v>
      </c>
    </row>
    <row r="46" spans="1:11" x14ac:dyDescent="0.45">
      <c r="A46">
        <f t="shared" si="0"/>
        <v>45</v>
      </c>
      <c r="B46" t="s">
        <v>276</v>
      </c>
      <c r="C46" t="s">
        <v>427</v>
      </c>
      <c r="D46" t="s">
        <v>313</v>
      </c>
      <c r="E46" t="s">
        <v>90</v>
      </c>
      <c r="F46" t="s">
        <v>277</v>
      </c>
      <c r="G46" t="s">
        <v>278</v>
      </c>
      <c r="H46" s="4">
        <v>8.4</v>
      </c>
      <c r="I46" t="s">
        <v>279</v>
      </c>
      <c r="J46" s="4">
        <v>4</v>
      </c>
      <c r="K46" t="s">
        <v>340</v>
      </c>
    </row>
    <row r="47" spans="1:11" x14ac:dyDescent="0.45">
      <c r="A47">
        <f t="shared" si="0"/>
        <v>46</v>
      </c>
      <c r="B47" t="s">
        <v>393</v>
      </c>
      <c r="C47" t="s">
        <v>104</v>
      </c>
      <c r="D47" t="s">
        <v>322</v>
      </c>
      <c r="E47" t="s">
        <v>105</v>
      </c>
      <c r="F47" t="s">
        <v>304</v>
      </c>
      <c r="G47" t="s">
        <v>305</v>
      </c>
      <c r="H47" s="4">
        <v>2.8</v>
      </c>
      <c r="J47" s="4">
        <v>1</v>
      </c>
      <c r="K47" t="s">
        <v>333</v>
      </c>
    </row>
    <row r="48" spans="1:11" x14ac:dyDescent="0.45">
      <c r="A48">
        <f t="shared" si="0"/>
        <v>47</v>
      </c>
      <c r="B48" t="s">
        <v>106</v>
      </c>
      <c r="D48" t="s">
        <v>338</v>
      </c>
      <c r="E48" t="s">
        <v>107</v>
      </c>
      <c r="F48" t="s">
        <v>199</v>
      </c>
      <c r="G48" t="s">
        <v>200</v>
      </c>
      <c r="H48" s="4">
        <v>5.7</v>
      </c>
      <c r="I48" t="s">
        <v>108</v>
      </c>
      <c r="J48" s="4">
        <v>2</v>
      </c>
      <c r="K48" t="s">
        <v>394</v>
      </c>
    </row>
    <row r="49" spans="1:11" x14ac:dyDescent="0.45">
      <c r="A49">
        <f t="shared" si="0"/>
        <v>48</v>
      </c>
      <c r="B49" t="s">
        <v>109</v>
      </c>
      <c r="D49" t="s">
        <v>338</v>
      </c>
      <c r="E49" t="s">
        <v>110</v>
      </c>
      <c r="F49" t="s">
        <v>197</v>
      </c>
      <c r="G49" t="s">
        <v>198</v>
      </c>
      <c r="H49" s="4">
        <v>5.4</v>
      </c>
      <c r="I49" t="s">
        <v>111</v>
      </c>
      <c r="J49" s="4">
        <v>3</v>
      </c>
      <c r="K49" t="s">
        <v>395</v>
      </c>
    </row>
    <row r="50" spans="1:11" x14ac:dyDescent="0.45">
      <c r="A50">
        <f t="shared" si="0"/>
        <v>49</v>
      </c>
      <c r="B50" t="s">
        <v>112</v>
      </c>
      <c r="C50" t="s">
        <v>339</v>
      </c>
      <c r="D50" t="s">
        <v>338</v>
      </c>
      <c r="E50" t="s">
        <v>113</v>
      </c>
      <c r="F50" t="s">
        <v>210</v>
      </c>
      <c r="G50" t="s">
        <v>211</v>
      </c>
      <c r="H50" s="4">
        <v>5.8</v>
      </c>
      <c r="I50" t="s">
        <v>11</v>
      </c>
      <c r="J50" s="4">
        <v>1</v>
      </c>
      <c r="K50" t="s">
        <v>334</v>
      </c>
    </row>
    <row r="51" spans="1:11" x14ac:dyDescent="0.45">
      <c r="A51">
        <f t="shared" si="0"/>
        <v>50</v>
      </c>
      <c r="B51" t="s">
        <v>114</v>
      </c>
      <c r="D51" t="s">
        <v>338</v>
      </c>
      <c r="E51" t="s">
        <v>115</v>
      </c>
      <c r="F51" t="s">
        <v>208</v>
      </c>
      <c r="G51" t="s">
        <v>209</v>
      </c>
      <c r="H51" s="4">
        <v>6.1</v>
      </c>
      <c r="I51" t="s">
        <v>31</v>
      </c>
      <c r="J51" s="4">
        <v>3</v>
      </c>
      <c r="K51" t="s">
        <v>384</v>
      </c>
    </row>
    <row r="52" spans="1:11" x14ac:dyDescent="0.45">
      <c r="A52">
        <f t="shared" si="0"/>
        <v>51</v>
      </c>
      <c r="B52" t="s">
        <v>116</v>
      </c>
      <c r="D52" t="s">
        <v>338</v>
      </c>
      <c r="E52" t="s">
        <v>115</v>
      </c>
      <c r="F52" t="s">
        <v>203</v>
      </c>
      <c r="G52" t="s">
        <v>204</v>
      </c>
      <c r="H52" s="4">
        <v>6.6</v>
      </c>
      <c r="I52" t="s">
        <v>11</v>
      </c>
      <c r="J52" s="4">
        <v>3</v>
      </c>
      <c r="K52" t="s">
        <v>384</v>
      </c>
    </row>
    <row r="53" spans="1:11" x14ac:dyDescent="0.45">
      <c r="A53">
        <f t="shared" si="0"/>
        <v>52</v>
      </c>
      <c r="B53" t="s">
        <v>117</v>
      </c>
      <c r="D53" t="s">
        <v>338</v>
      </c>
      <c r="E53" t="s">
        <v>113</v>
      </c>
      <c r="F53" t="s">
        <v>274</v>
      </c>
      <c r="G53" t="s">
        <v>275</v>
      </c>
      <c r="H53" s="4">
        <v>6.5</v>
      </c>
      <c r="I53" t="s">
        <v>18</v>
      </c>
      <c r="J53" s="4">
        <v>2</v>
      </c>
      <c r="K53" t="s">
        <v>396</v>
      </c>
    </row>
    <row r="54" spans="1:11" x14ac:dyDescent="0.45">
      <c r="A54">
        <f t="shared" si="0"/>
        <v>53</v>
      </c>
      <c r="B54" t="s">
        <v>118</v>
      </c>
      <c r="C54" t="s">
        <v>189</v>
      </c>
      <c r="D54" t="s">
        <v>314</v>
      </c>
      <c r="E54" t="s">
        <v>115</v>
      </c>
      <c r="F54" t="s">
        <v>190</v>
      </c>
      <c r="G54" t="s">
        <v>191</v>
      </c>
      <c r="H54" s="4">
        <v>5.3</v>
      </c>
      <c r="I54" t="s">
        <v>50</v>
      </c>
      <c r="J54" s="4">
        <v>2</v>
      </c>
      <c r="K54" t="s">
        <v>397</v>
      </c>
    </row>
    <row r="55" spans="1:11" x14ac:dyDescent="0.45">
      <c r="A55">
        <f t="shared" si="0"/>
        <v>54</v>
      </c>
      <c r="B55" t="s">
        <v>119</v>
      </c>
      <c r="D55" t="s">
        <v>314</v>
      </c>
      <c r="E55" t="s">
        <v>120</v>
      </c>
      <c r="F55" t="s">
        <v>223</v>
      </c>
      <c r="G55" t="s">
        <v>121</v>
      </c>
      <c r="H55" s="4">
        <v>5.9</v>
      </c>
      <c r="I55" t="s">
        <v>68</v>
      </c>
      <c r="J55" s="4">
        <v>2</v>
      </c>
      <c r="K55" t="s">
        <v>401</v>
      </c>
    </row>
    <row r="56" spans="1:11" x14ac:dyDescent="0.45">
      <c r="A56">
        <f t="shared" si="0"/>
        <v>55</v>
      </c>
      <c r="B56" t="s">
        <v>122</v>
      </c>
      <c r="C56" t="s">
        <v>172</v>
      </c>
      <c r="D56" t="s">
        <v>314</v>
      </c>
      <c r="E56" t="s">
        <v>115</v>
      </c>
      <c r="F56" t="s">
        <v>173</v>
      </c>
      <c r="G56" t="s">
        <v>174</v>
      </c>
      <c r="H56" s="4">
        <v>3</v>
      </c>
      <c r="I56" t="s">
        <v>123</v>
      </c>
      <c r="J56" s="4">
        <v>1</v>
      </c>
      <c r="K56" t="s">
        <v>399</v>
      </c>
    </row>
    <row r="57" spans="1:11" x14ac:dyDescent="0.45">
      <c r="A57">
        <f t="shared" si="0"/>
        <v>56</v>
      </c>
      <c r="B57" t="s">
        <v>124</v>
      </c>
      <c r="C57" t="s">
        <v>219</v>
      </c>
      <c r="D57" t="s">
        <v>409</v>
      </c>
      <c r="E57" t="s">
        <v>120</v>
      </c>
      <c r="F57" t="s">
        <v>220</v>
      </c>
      <c r="G57" t="s">
        <v>125</v>
      </c>
      <c r="H57" s="4">
        <v>6.3</v>
      </c>
      <c r="I57" t="s">
        <v>126</v>
      </c>
      <c r="J57" s="4">
        <v>2</v>
      </c>
      <c r="K57" t="s">
        <v>362</v>
      </c>
    </row>
    <row r="58" spans="1:11" x14ac:dyDescent="0.45">
      <c r="A58">
        <f t="shared" si="0"/>
        <v>57</v>
      </c>
      <c r="B58" t="s">
        <v>127</v>
      </c>
      <c r="C58" t="s">
        <v>201</v>
      </c>
      <c r="D58" t="s">
        <v>409</v>
      </c>
      <c r="E58" t="s">
        <v>120</v>
      </c>
      <c r="F58" t="s">
        <v>202</v>
      </c>
      <c r="G58" t="s">
        <v>128</v>
      </c>
      <c r="H58" s="4">
        <v>5</v>
      </c>
      <c r="I58" t="s">
        <v>129</v>
      </c>
      <c r="J58" s="4">
        <v>2</v>
      </c>
      <c r="K58" t="s">
        <v>361</v>
      </c>
    </row>
    <row r="59" spans="1:11" x14ac:dyDescent="0.45">
      <c r="A59">
        <f t="shared" si="0"/>
        <v>58</v>
      </c>
      <c r="B59" t="s">
        <v>428</v>
      </c>
      <c r="D59" t="s">
        <v>406</v>
      </c>
      <c r="E59" t="s">
        <v>120</v>
      </c>
      <c r="F59" t="s">
        <v>224</v>
      </c>
      <c r="G59" t="s">
        <v>225</v>
      </c>
      <c r="H59" s="4">
        <v>2</v>
      </c>
      <c r="I59" t="s">
        <v>429</v>
      </c>
      <c r="J59" s="4">
        <v>1</v>
      </c>
      <c r="K59" t="s">
        <v>363</v>
      </c>
    </row>
    <row r="60" spans="1:11" x14ac:dyDescent="0.45">
      <c r="A60">
        <f t="shared" si="0"/>
        <v>59</v>
      </c>
      <c r="B60" t="s">
        <v>130</v>
      </c>
      <c r="C60" t="s">
        <v>214</v>
      </c>
      <c r="D60" t="s">
        <v>409</v>
      </c>
      <c r="E60" t="s">
        <v>107</v>
      </c>
      <c r="F60" t="s">
        <v>215</v>
      </c>
      <c r="G60" t="s">
        <v>216</v>
      </c>
      <c r="H60" s="4">
        <v>6</v>
      </c>
      <c r="I60" t="s">
        <v>131</v>
      </c>
      <c r="J60" s="4">
        <v>3</v>
      </c>
      <c r="K60" t="s">
        <v>360</v>
      </c>
    </row>
    <row r="61" spans="1:11" x14ac:dyDescent="0.45">
      <c r="A61">
        <f t="shared" si="0"/>
        <v>60</v>
      </c>
      <c r="B61" t="s">
        <v>132</v>
      </c>
      <c r="C61" t="s">
        <v>217</v>
      </c>
      <c r="D61" t="s">
        <v>409</v>
      </c>
      <c r="E61" t="s">
        <v>120</v>
      </c>
      <c r="F61" t="s">
        <v>218</v>
      </c>
      <c r="G61" t="s">
        <v>133</v>
      </c>
      <c r="H61" s="4">
        <v>6</v>
      </c>
      <c r="I61" t="s">
        <v>134</v>
      </c>
      <c r="J61" s="4">
        <v>3</v>
      </c>
      <c r="K61" t="s">
        <v>400</v>
      </c>
    </row>
    <row r="62" spans="1:11" x14ac:dyDescent="0.45">
      <c r="A62">
        <f t="shared" si="0"/>
        <v>61</v>
      </c>
      <c r="B62" t="s">
        <v>135</v>
      </c>
      <c r="D62" t="s">
        <v>314</v>
      </c>
      <c r="E62" t="s">
        <v>120</v>
      </c>
      <c r="F62" t="s">
        <v>226</v>
      </c>
      <c r="G62" t="s">
        <v>227</v>
      </c>
      <c r="H62" s="4">
        <v>6.2</v>
      </c>
      <c r="I62" t="s">
        <v>68</v>
      </c>
      <c r="J62" s="4">
        <v>2</v>
      </c>
      <c r="K62" t="s">
        <v>398</v>
      </c>
    </row>
    <row r="63" spans="1:11" x14ac:dyDescent="0.45">
      <c r="A63">
        <f t="shared" si="0"/>
        <v>62</v>
      </c>
      <c r="B63" t="s">
        <v>136</v>
      </c>
      <c r="D63" t="s">
        <v>338</v>
      </c>
      <c r="E63" t="s">
        <v>120</v>
      </c>
      <c r="F63" t="s">
        <v>221</v>
      </c>
      <c r="G63" t="s">
        <v>222</v>
      </c>
      <c r="H63" s="4">
        <v>5.2</v>
      </c>
      <c r="I63" t="s">
        <v>137</v>
      </c>
      <c r="J63" s="4">
        <v>3</v>
      </c>
      <c r="K63" t="s">
        <v>385</v>
      </c>
    </row>
    <row r="64" spans="1:11" x14ac:dyDescent="0.45">
      <c r="A64">
        <f t="shared" si="0"/>
        <v>63</v>
      </c>
      <c r="B64" t="s">
        <v>349</v>
      </c>
      <c r="C64" t="s">
        <v>335</v>
      </c>
      <c r="D64" t="s">
        <v>322</v>
      </c>
      <c r="E64" t="s">
        <v>138</v>
      </c>
      <c r="F64" t="s">
        <v>177</v>
      </c>
      <c r="G64" t="s">
        <v>178</v>
      </c>
      <c r="H64" s="4">
        <v>4.7</v>
      </c>
      <c r="J64" s="4">
        <v>2</v>
      </c>
      <c r="K64" t="s">
        <v>336</v>
      </c>
    </row>
    <row r="65" spans="1:11" x14ac:dyDescent="0.45">
      <c r="A65">
        <f t="shared" si="0"/>
        <v>64</v>
      </c>
      <c r="B65" t="s">
        <v>139</v>
      </c>
      <c r="C65" t="s">
        <v>205</v>
      </c>
      <c r="D65" t="s">
        <v>314</v>
      </c>
      <c r="E65" t="s">
        <v>140</v>
      </c>
      <c r="F65" t="s">
        <v>206</v>
      </c>
      <c r="G65" t="s">
        <v>207</v>
      </c>
      <c r="H65" s="4">
        <v>6.1</v>
      </c>
      <c r="I65" t="s">
        <v>137</v>
      </c>
      <c r="J65" s="4">
        <v>1</v>
      </c>
      <c r="K65" t="s">
        <v>359</v>
      </c>
    </row>
    <row r="66" spans="1:11" x14ac:dyDescent="0.45">
      <c r="A66">
        <f t="shared" si="0"/>
        <v>65</v>
      </c>
      <c r="B66" t="s">
        <v>141</v>
      </c>
      <c r="C66" t="s">
        <v>308</v>
      </c>
      <c r="D66" t="s">
        <v>321</v>
      </c>
      <c r="E66" t="s">
        <v>142</v>
      </c>
      <c r="F66" t="s">
        <v>175</v>
      </c>
      <c r="G66" t="s">
        <v>176</v>
      </c>
      <c r="H66" s="4">
        <v>4.8</v>
      </c>
      <c r="I66" t="s">
        <v>143</v>
      </c>
      <c r="J66" s="4">
        <v>1</v>
      </c>
      <c r="K66" t="s">
        <v>358</v>
      </c>
    </row>
    <row r="67" spans="1:11" x14ac:dyDescent="0.45">
      <c r="A67">
        <f t="shared" si="0"/>
        <v>66</v>
      </c>
      <c r="B67" t="s">
        <v>144</v>
      </c>
      <c r="D67" t="s">
        <v>338</v>
      </c>
      <c r="E67" t="s">
        <v>145</v>
      </c>
      <c r="F67" t="s">
        <v>268</v>
      </c>
      <c r="G67" t="s">
        <v>269</v>
      </c>
      <c r="H67" s="4">
        <v>8.4</v>
      </c>
      <c r="I67" t="s">
        <v>146</v>
      </c>
      <c r="J67" s="4">
        <v>3</v>
      </c>
      <c r="K67" t="s">
        <v>386</v>
      </c>
    </row>
    <row r="68" spans="1:11" x14ac:dyDescent="0.45">
      <c r="A68">
        <f t="shared" si="0"/>
        <v>67</v>
      </c>
      <c r="B68" t="s">
        <v>147</v>
      </c>
      <c r="C68" t="s">
        <v>350</v>
      </c>
      <c r="D68" t="s">
        <v>416</v>
      </c>
      <c r="E68" t="s">
        <v>142</v>
      </c>
      <c r="F68" t="s">
        <v>228</v>
      </c>
      <c r="G68" t="s">
        <v>229</v>
      </c>
      <c r="H68" s="4">
        <v>7.3</v>
      </c>
      <c r="I68" t="s">
        <v>29</v>
      </c>
      <c r="J68" s="4">
        <v>4</v>
      </c>
      <c r="K68" t="s">
        <v>357</v>
      </c>
    </row>
    <row r="69" spans="1:11" x14ac:dyDescent="0.45">
      <c r="A69">
        <f t="shared" ref="A69:A76" si="1">A68+1</f>
        <v>68</v>
      </c>
      <c r="B69" t="s">
        <v>414</v>
      </c>
      <c r="D69" t="s">
        <v>410</v>
      </c>
      <c r="E69" t="s">
        <v>151</v>
      </c>
      <c r="F69" t="s">
        <v>420</v>
      </c>
      <c r="G69" s="2" t="s">
        <v>421</v>
      </c>
      <c r="H69" s="4" t="s">
        <v>351</v>
      </c>
      <c r="I69" t="s">
        <v>412</v>
      </c>
      <c r="J69" s="4">
        <v>1</v>
      </c>
      <c r="K69" t="s">
        <v>413</v>
      </c>
    </row>
    <row r="70" spans="1:11" x14ac:dyDescent="0.45">
      <c r="A70">
        <f t="shared" si="1"/>
        <v>69</v>
      </c>
      <c r="B70" t="s">
        <v>415</v>
      </c>
      <c r="D70" t="s">
        <v>410</v>
      </c>
      <c r="E70" t="s">
        <v>151</v>
      </c>
      <c r="F70" t="s">
        <v>417</v>
      </c>
      <c r="G70" s="2" t="s">
        <v>418</v>
      </c>
      <c r="H70" s="4" t="s">
        <v>351</v>
      </c>
      <c r="I70" t="s">
        <v>411</v>
      </c>
      <c r="J70" s="4">
        <v>1</v>
      </c>
      <c r="K70" t="s">
        <v>419</v>
      </c>
    </row>
    <row r="71" spans="1:11" x14ac:dyDescent="0.45">
      <c r="A71">
        <f t="shared" si="1"/>
        <v>70</v>
      </c>
      <c r="B71" t="s">
        <v>148</v>
      </c>
      <c r="D71" t="s">
        <v>338</v>
      </c>
      <c r="E71" t="s">
        <v>149</v>
      </c>
      <c r="F71" t="s">
        <v>212</v>
      </c>
      <c r="G71" t="s">
        <v>213</v>
      </c>
      <c r="H71" s="4">
        <v>6.3</v>
      </c>
      <c r="I71" t="s">
        <v>20</v>
      </c>
      <c r="J71" s="4">
        <v>2</v>
      </c>
      <c r="K71" t="s">
        <v>387</v>
      </c>
    </row>
    <row r="72" spans="1:11" x14ac:dyDescent="0.45">
      <c r="A72">
        <f t="shared" si="1"/>
        <v>71</v>
      </c>
      <c r="B72" t="s">
        <v>150</v>
      </c>
      <c r="D72" t="s">
        <v>314</v>
      </c>
      <c r="E72" t="s">
        <v>151</v>
      </c>
      <c r="F72" t="s">
        <v>243</v>
      </c>
      <c r="G72" t="s">
        <v>244</v>
      </c>
      <c r="H72" s="4">
        <v>5.3</v>
      </c>
      <c r="I72" t="s">
        <v>68</v>
      </c>
      <c r="J72" s="4">
        <v>2</v>
      </c>
      <c r="K72" t="s">
        <v>402</v>
      </c>
    </row>
    <row r="73" spans="1:11" x14ac:dyDescent="0.45">
      <c r="A73">
        <f t="shared" si="1"/>
        <v>72</v>
      </c>
      <c r="B73" t="s">
        <v>152</v>
      </c>
      <c r="D73" t="s">
        <v>338</v>
      </c>
      <c r="E73" t="s">
        <v>153</v>
      </c>
      <c r="F73" t="s">
        <v>195</v>
      </c>
      <c r="G73" t="s">
        <v>154</v>
      </c>
      <c r="H73" s="4">
        <v>6.6</v>
      </c>
      <c r="I73" t="s">
        <v>31</v>
      </c>
      <c r="J73" s="4">
        <v>3</v>
      </c>
      <c r="K73" t="s">
        <v>403</v>
      </c>
    </row>
    <row r="74" spans="1:11" x14ac:dyDescent="0.45">
      <c r="A74">
        <f t="shared" si="1"/>
        <v>73</v>
      </c>
      <c r="B74" t="s">
        <v>182</v>
      </c>
      <c r="C74" t="s">
        <v>155</v>
      </c>
      <c r="D74" t="s">
        <v>327</v>
      </c>
      <c r="E74" t="s">
        <v>156</v>
      </c>
      <c r="F74" t="s">
        <v>183</v>
      </c>
      <c r="G74" t="s">
        <v>184</v>
      </c>
      <c r="H74" s="4">
        <v>4.3</v>
      </c>
      <c r="J74" s="4">
        <v>2</v>
      </c>
      <c r="K74" t="s">
        <v>356</v>
      </c>
    </row>
    <row r="75" spans="1:11" x14ac:dyDescent="0.45">
      <c r="A75">
        <f t="shared" si="1"/>
        <v>74</v>
      </c>
      <c r="B75" t="s">
        <v>157</v>
      </c>
      <c r="D75" t="s">
        <v>314</v>
      </c>
      <c r="E75" t="s">
        <v>10</v>
      </c>
      <c r="F75" t="s">
        <v>266</v>
      </c>
      <c r="G75" t="s">
        <v>267</v>
      </c>
      <c r="H75" s="4">
        <v>8.1999999999999993</v>
      </c>
      <c r="I75" t="s">
        <v>158</v>
      </c>
      <c r="J75" s="4">
        <v>2</v>
      </c>
      <c r="K75" t="s">
        <v>404</v>
      </c>
    </row>
    <row r="76" spans="1:11" x14ac:dyDescent="0.45">
      <c r="A76">
        <f t="shared" si="1"/>
        <v>75</v>
      </c>
      <c r="B76" t="s">
        <v>159</v>
      </c>
      <c r="C76" t="s">
        <v>337</v>
      </c>
      <c r="D76" t="s">
        <v>314</v>
      </c>
      <c r="E76" t="s">
        <v>10</v>
      </c>
      <c r="F76" t="s">
        <v>297</v>
      </c>
      <c r="G76" t="s">
        <v>298</v>
      </c>
      <c r="H76" s="4">
        <v>7.5</v>
      </c>
      <c r="I76" t="s">
        <v>64</v>
      </c>
      <c r="J76" s="4">
        <v>3</v>
      </c>
      <c r="K76" t="s">
        <v>388</v>
      </c>
    </row>
    <row r="77" spans="1:11" x14ac:dyDescent="0.45">
      <c r="I77" s="1" t="s">
        <v>405</v>
      </c>
      <c r="J77" s="3">
        <f>SUM(J2:J76)</f>
        <v>150</v>
      </c>
    </row>
    <row r="79" spans="1:11" x14ac:dyDescent="0.45">
      <c r="G79" s="2"/>
    </row>
    <row r="80" spans="1:11" x14ac:dyDescent="0.45">
      <c r="G80" s="2"/>
    </row>
  </sheetData>
  <autoFilter ref="B1:K77" xr:uid="{FE61B7ED-0DD7-461A-A235-961035E09563}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A552C-953F-46DB-8AD8-BA14C28F7BF0}">
  <dimension ref="A1:B18"/>
  <sheetViews>
    <sheetView workbookViewId="0">
      <selection activeCell="D1" sqref="D1"/>
    </sheetView>
  </sheetViews>
  <sheetFormatPr defaultRowHeight="14.25" x14ac:dyDescent="0.45"/>
  <cols>
    <col min="1" max="1" width="16.3984375" bestFit="1" customWidth="1"/>
  </cols>
  <sheetData>
    <row r="1" spans="1:2" x14ac:dyDescent="0.45">
      <c r="A1" t="s">
        <v>422</v>
      </c>
      <c r="B1">
        <f>COUNTIF(List!J2:J76,1)</f>
        <v>24</v>
      </c>
    </row>
    <row r="2" spans="1:2" x14ac:dyDescent="0.45">
      <c r="A2" t="s">
        <v>424</v>
      </c>
      <c r="B2">
        <f>COUNTIF(List!J2:J76,2)</f>
        <v>31</v>
      </c>
    </row>
    <row r="3" spans="1:2" x14ac:dyDescent="0.45">
      <c r="A3" t="s">
        <v>425</v>
      </c>
      <c r="B3">
        <f>COUNTIF(List!J2:J76,3)</f>
        <v>16</v>
      </c>
    </row>
    <row r="4" spans="1:2" x14ac:dyDescent="0.45">
      <c r="A4" t="s">
        <v>423</v>
      </c>
      <c r="B4">
        <f>COUNTIF(List!J2:J76,4)</f>
        <v>4</v>
      </c>
    </row>
    <row r="5" spans="1:2" x14ac:dyDescent="0.45">
      <c r="A5" s="1" t="s">
        <v>426</v>
      </c>
      <c r="B5" s="1">
        <f>SUM(B1:B4)</f>
        <v>75</v>
      </c>
    </row>
    <row r="7" spans="1:2" x14ac:dyDescent="0.45">
      <c r="A7" t="s">
        <v>314</v>
      </c>
      <c r="B7">
        <f>COUNTIF(List!$D$2:$D$76,"Open cluster")</f>
        <v>39</v>
      </c>
    </row>
    <row r="8" spans="1:2" x14ac:dyDescent="0.45">
      <c r="A8" t="s">
        <v>338</v>
      </c>
      <c r="B8">
        <f>COUNTIF(List!$D$2:$D$76,"Globular cluster")</f>
        <v>11</v>
      </c>
    </row>
    <row r="9" spans="1:2" x14ac:dyDescent="0.45">
      <c r="A9" t="s">
        <v>409</v>
      </c>
      <c r="B9">
        <f>COUNTIF(List!$D$2:$D$76,"Bright nebula")</f>
        <v>5</v>
      </c>
    </row>
    <row r="10" spans="1:2" x14ac:dyDescent="0.45">
      <c r="A10" t="s">
        <v>408</v>
      </c>
      <c r="B10">
        <f>COUNTIF(List!$D$2:$D$76,"Dark nebula")</f>
        <v>2</v>
      </c>
    </row>
    <row r="11" spans="1:2" x14ac:dyDescent="0.45">
      <c r="A11" t="s">
        <v>313</v>
      </c>
      <c r="B11">
        <f>COUNTIF(List!$D$2:$D$76,"Galaxy")</f>
        <v>6</v>
      </c>
    </row>
    <row r="12" spans="1:2" x14ac:dyDescent="0.45">
      <c r="A12" t="s">
        <v>321</v>
      </c>
      <c r="B12">
        <f>COUNTIF(List!$D$2:$D$76,"Asterism")</f>
        <v>3</v>
      </c>
    </row>
    <row r="13" spans="1:2" x14ac:dyDescent="0.45">
      <c r="A13" t="s">
        <v>322</v>
      </c>
      <c r="B13">
        <f>COUNTIF(List!$D$2:$D$76,"Double star")</f>
        <v>4</v>
      </c>
    </row>
    <row r="14" spans="1:2" x14ac:dyDescent="0.45">
      <c r="A14" t="s">
        <v>327</v>
      </c>
      <c r="B14">
        <f>COUNTIF(List!$D$2:$D$76,"Variable star")</f>
        <v>3</v>
      </c>
    </row>
    <row r="15" spans="1:2" x14ac:dyDescent="0.45">
      <c r="A15" t="s">
        <v>416</v>
      </c>
      <c r="B15">
        <f>COUNTIF(List!$D$2:$D$76,"Planetary nebula")</f>
        <v>1</v>
      </c>
    </row>
    <row r="16" spans="1:2" x14ac:dyDescent="0.45">
      <c r="A16" t="s">
        <v>406</v>
      </c>
      <c r="B16">
        <f>COUNTIF(List!$D$2:$D$76,"Milky Way")</f>
        <v>1</v>
      </c>
    </row>
    <row r="18" spans="1:2" x14ac:dyDescent="0.45">
      <c r="A18" s="1" t="s">
        <v>405</v>
      </c>
      <c r="B18" s="1">
        <f>SUM(B7:B16)</f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</vt:lpstr>
      <vt:lpstr>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Jannetta</dc:creator>
  <cp:lastModifiedBy>Adrian Jannetta</cp:lastModifiedBy>
  <dcterms:created xsi:type="dcterms:W3CDTF">2019-02-23T18:57:27Z</dcterms:created>
  <dcterms:modified xsi:type="dcterms:W3CDTF">2019-03-13T21:16:39Z</dcterms:modified>
</cp:coreProperties>
</file>